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eim\Documents\Disk Google\Hypo - srovnání\"/>
    </mc:Choice>
  </mc:AlternateContent>
  <xr:revisionPtr revIDLastSave="0" documentId="13_ncr:1_{BF97F053-6666-48BB-A911-5D10DE090ACA}" xr6:coauthVersionLast="47" xr6:coauthVersionMax="47" xr10:uidLastSave="{00000000-0000-0000-0000-000000000000}"/>
  <bookViews>
    <workbookView xWindow="-120" yWindow="-120" windowWidth="38640" windowHeight="21240" xr2:uid="{00CE6DF1-A326-4464-8ED9-768E91036CC0}"/>
  </bookViews>
  <sheets>
    <sheet name="UV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0" i="1"/>
  <c r="C7" i="1"/>
  <c r="C21" i="1" l="1"/>
  <c r="C16" i="1"/>
  <c r="C15" i="1"/>
  <c r="C17" i="1" l="1"/>
  <c r="C19" i="1" l="1"/>
  <c r="C20" i="1" l="1"/>
  <c r="C22" i="1"/>
  <c r="B24" i="1" s="1"/>
</calcChain>
</file>

<file path=xl/sharedStrings.xml><?xml version="1.0" encoding="utf-8"?>
<sst xmlns="http://schemas.openxmlformats.org/spreadsheetml/2006/main" count="20" uniqueCount="20">
  <si>
    <t>Číslo splátky, se kterou se umoří zbytek úvěru:</t>
  </si>
  <si>
    <t>Fixace (v letech):</t>
  </si>
  <si>
    <t>Úroková sazba:</t>
  </si>
  <si>
    <t>Splatnost (v letech):</t>
  </si>
  <si>
    <t>Výše úvěru:</t>
  </si>
  <si>
    <t>Splátka</t>
  </si>
  <si>
    <t>Pokud by klient pokračoval ve splácení, uhradil by do konce fixace úroky ve výši:</t>
  </si>
  <si>
    <t>Mimořádná splátka:</t>
  </si>
  <si>
    <t>Původní úvěr:</t>
  </si>
  <si>
    <t>Pokud by klient splácel za referenční sazbu, uhradil by do konce fixace úroky ve výši:</t>
  </si>
  <si>
    <t>Celkem:</t>
  </si>
  <si>
    <t>Podíl z jistiny:</t>
  </si>
  <si>
    <t>Limit 2 % z jistiny:</t>
  </si>
  <si>
    <t>Klient uhradí:</t>
  </si>
  <si>
    <t>Výpočty:</t>
  </si>
  <si>
    <t>Rozdíl úroků za fixaci při použití stávající sazby a referenční sazby:</t>
  </si>
  <si>
    <t>Administrativní poplatek:</t>
  </si>
  <si>
    <t>Referenční sazba: *</t>
  </si>
  <si>
    <t>* Referenční sazbu bude vyčíslovat ČNB na základě aktuálních dat z bank jako tříměsíční průměr. Sazba, kterou klient bude schopen získat u jiné banky ale může být (a zřejmě bude) jiná, než referenční sazba. Pak se výhodnost / nevýhodnost mimořádné splátky samozřejmě bude měnit.</t>
  </si>
  <si>
    <t>Zůstatek v době mimořádné splátky: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</si>
</sst>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5" x14ac:knownFonts="1"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4" borderId="1" xfId="0" applyNumberFormat="1" applyFill="1" applyBorder="1" applyAlignment="1" applyProtection="1">
      <alignment horizontal="right" vertical="center" indent="1"/>
      <protection locked="0"/>
    </xf>
    <xf numFmtId="0" fontId="0" fillId="4" borderId="1" xfId="0" applyFill="1" applyBorder="1" applyAlignment="1" applyProtection="1">
      <alignment horizontal="right" vertical="center" indent="1"/>
      <protection locked="0"/>
    </xf>
    <xf numFmtId="10" fontId="0" fillId="4" borderId="1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 indent="1"/>
    </xf>
    <xf numFmtId="0" fontId="0" fillId="2" borderId="1" xfId="0" applyFill="1" applyBorder="1" applyAlignment="1" applyProtection="1">
      <alignment horizontal="right" vertical="center" indent="1"/>
    </xf>
    <xf numFmtId="0" fontId="0" fillId="3" borderId="1" xfId="0" applyFill="1" applyBorder="1" applyAlignment="1" applyProtection="1">
      <alignment horizontal="left" vertical="center" indent="2"/>
    </xf>
    <xf numFmtId="6" fontId="0" fillId="5" borderId="1" xfId="0" applyNumberFormat="1" applyFill="1" applyBorder="1" applyAlignment="1" applyProtection="1">
      <alignment horizontal="right" vertical="center" inden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right" vertical="center" indent="1"/>
    </xf>
    <xf numFmtId="0" fontId="3" fillId="0" borderId="0" xfId="0" applyFont="1" applyAlignment="1" applyProtection="1">
      <alignment horizontal="left" vertical="center" indent="1"/>
    </xf>
    <xf numFmtId="164" fontId="0" fillId="5" borderId="1" xfId="0" applyNumberFormat="1" applyFill="1" applyBorder="1" applyAlignment="1" applyProtection="1">
      <alignment horizontal="right" vertical="center" indent="1"/>
    </xf>
    <xf numFmtId="10" fontId="0" fillId="5" borderId="1" xfId="1" applyNumberFormat="1" applyFont="1" applyFill="1" applyBorder="1" applyAlignment="1" applyProtection="1">
      <alignment horizontal="right" vertical="center" indent="1"/>
    </xf>
    <xf numFmtId="0" fontId="4" fillId="4" borderId="2" xfId="0" applyFont="1" applyFill="1" applyBorder="1" applyAlignment="1" applyProtection="1">
      <alignment horizontal="left" vertical="center" wrapText="1" indent="1"/>
    </xf>
    <xf numFmtId="0" fontId="4" fillId="4" borderId="3" xfId="0" applyFont="1" applyFill="1" applyBorder="1" applyAlignment="1" applyProtection="1">
      <alignment horizontal="left" vertical="center" wrapText="1" indent="1"/>
    </xf>
    <xf numFmtId="0" fontId="4" fillId="4" borderId="4" xfId="0" applyFont="1" applyFill="1" applyBorder="1" applyAlignment="1" applyProtection="1">
      <alignment horizontal="left" vertical="center" wrapText="1" indent="1"/>
    </xf>
    <xf numFmtId="0" fontId="4" fillId="4" borderId="5" xfId="0" applyFont="1" applyFill="1" applyBorder="1" applyAlignment="1" applyProtection="1">
      <alignment horizontal="left" vertical="center" wrapText="1" indent="1"/>
    </xf>
    <xf numFmtId="0" fontId="4" fillId="4" borderId="6" xfId="0" applyFont="1" applyFill="1" applyBorder="1" applyAlignment="1" applyProtection="1">
      <alignment horizontal="left" vertical="center" wrapText="1" indent="1"/>
    </xf>
    <xf numFmtId="0" fontId="4" fillId="4" borderId="7" xfId="0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209550</xdr:rowOff>
    </xdr:from>
    <xdr:to>
      <xdr:col>1</xdr:col>
      <xdr:colOff>1792610</xdr:colOff>
      <xdr:row>0</xdr:row>
      <xdr:rowOff>1107192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6326B7-BB66-7D92-7C56-2E0A5E447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"/>
          <a:ext cx="1792610" cy="897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53311-29C4-4210-A27D-03AF18195207}">
  <dimension ref="B1:D32"/>
  <sheetViews>
    <sheetView showGridLines="0" tabSelected="1" topLeftCell="B1" workbookViewId="0">
      <selection activeCell="D18" sqref="D18"/>
    </sheetView>
  </sheetViews>
  <sheetFormatPr defaultRowHeight="18.75" customHeight="1" x14ac:dyDescent="0.2"/>
  <cols>
    <col min="1" max="1" width="9.140625" style="4"/>
    <col min="2" max="2" width="71.28515625" style="4" customWidth="1"/>
    <col min="3" max="3" width="18.28515625" style="4" customWidth="1"/>
    <col min="4" max="4" width="50.85546875" style="4" customWidth="1"/>
    <col min="5" max="16384" width="9.140625" style="4"/>
  </cols>
  <sheetData>
    <row r="1" spans="2:4" ht="105" customHeight="1" x14ac:dyDescent="0.2"/>
    <row r="2" spans="2:4" ht="18.75" customHeight="1" x14ac:dyDescent="0.2">
      <c r="B2" s="5" t="s">
        <v>8</v>
      </c>
      <c r="C2" s="6"/>
    </row>
    <row r="3" spans="2:4" ht="18.75" customHeight="1" x14ac:dyDescent="0.2">
      <c r="B3" s="7" t="s">
        <v>4</v>
      </c>
      <c r="C3" s="1">
        <v>3000000</v>
      </c>
    </row>
    <row r="4" spans="2:4" ht="18.75" customHeight="1" x14ac:dyDescent="0.2">
      <c r="B4" s="7" t="s">
        <v>3</v>
      </c>
      <c r="C4" s="2">
        <v>30</v>
      </c>
    </row>
    <row r="5" spans="2:4" ht="18.75" customHeight="1" x14ac:dyDescent="0.2">
      <c r="B5" s="7" t="s">
        <v>2</v>
      </c>
      <c r="C5" s="3">
        <v>5.8900000000000001E-2</v>
      </c>
    </row>
    <row r="6" spans="2:4" ht="18.75" customHeight="1" x14ac:dyDescent="0.2">
      <c r="B6" s="7" t="s">
        <v>1</v>
      </c>
      <c r="C6" s="2">
        <v>5</v>
      </c>
    </row>
    <row r="7" spans="2:4" ht="18.75" customHeight="1" x14ac:dyDescent="0.2">
      <c r="B7" s="7" t="s">
        <v>5</v>
      </c>
      <c r="C7" s="8">
        <f>PMT(C5/12,C4*12,-C3)</f>
        <v>17774.903391123586</v>
      </c>
    </row>
    <row r="8" spans="2:4" ht="18.75" customHeight="1" x14ac:dyDescent="0.2">
      <c r="B8" s="9"/>
      <c r="C8" s="10"/>
    </row>
    <row r="9" spans="2:4" ht="18.75" customHeight="1" x14ac:dyDescent="0.2">
      <c r="B9" s="5" t="s">
        <v>7</v>
      </c>
      <c r="C9" s="6"/>
    </row>
    <row r="10" spans="2:4" ht="18.75" customHeight="1" x14ac:dyDescent="0.2">
      <c r="B10" s="7" t="s">
        <v>0</v>
      </c>
      <c r="C10" s="2">
        <v>24</v>
      </c>
      <c r="D10" s="11" t="str">
        <f>IF(C10&lt;C6*12,"","Pozor! Číslo splátky musí být menší, než doba fixace.")</f>
        <v/>
      </c>
    </row>
    <row r="11" spans="2:4" ht="18.75" customHeight="1" x14ac:dyDescent="0.2">
      <c r="B11" s="7" t="s">
        <v>19</v>
      </c>
      <c r="C11" s="8">
        <f>FV(C5/12,C10,C7,-C3)</f>
        <v>2922517.9873824441</v>
      </c>
    </row>
    <row r="12" spans="2:4" ht="18.75" customHeight="1" x14ac:dyDescent="0.2">
      <c r="B12" s="7" t="s">
        <v>17</v>
      </c>
      <c r="C12" s="3">
        <v>5.5E-2</v>
      </c>
    </row>
    <row r="14" spans="2:4" ht="18.75" customHeight="1" x14ac:dyDescent="0.2">
      <c r="B14" s="5" t="s">
        <v>14</v>
      </c>
      <c r="C14" s="6"/>
    </row>
    <row r="15" spans="2:4" ht="18.75" customHeight="1" x14ac:dyDescent="0.2">
      <c r="B15" s="7" t="s">
        <v>6</v>
      </c>
      <c r="C15" s="12">
        <f>-CUMIPMT(C5/12,C4*12-C10,C11,1,C6*12-C10,0)</f>
        <v>505187.14762938884</v>
      </c>
    </row>
    <row r="16" spans="2:4" ht="18.75" customHeight="1" x14ac:dyDescent="0.2">
      <c r="B16" s="7" t="s">
        <v>9</v>
      </c>
      <c r="C16" s="12">
        <f>-CUMIPMT(C12/12,C4*12-C10,C11,1,C6*12-C10,0)</f>
        <v>471041.47471101268</v>
      </c>
    </row>
    <row r="17" spans="2:3" ht="18.75" customHeight="1" x14ac:dyDescent="0.2">
      <c r="B17" s="7" t="s">
        <v>15</v>
      </c>
      <c r="C17" s="12">
        <f>C15-C16</f>
        <v>34145.672918376164</v>
      </c>
    </row>
    <row r="18" spans="2:3" ht="18.75" customHeight="1" x14ac:dyDescent="0.2">
      <c r="B18" s="7" t="s">
        <v>16</v>
      </c>
      <c r="C18" s="12">
        <v>1000</v>
      </c>
    </row>
    <row r="19" spans="2:3" ht="18.75" customHeight="1" x14ac:dyDescent="0.2">
      <c r="B19" s="7" t="s">
        <v>10</v>
      </c>
      <c r="C19" s="12">
        <f>C17+C18</f>
        <v>35145.672918376164</v>
      </c>
    </row>
    <row r="20" spans="2:3" ht="18.75" customHeight="1" x14ac:dyDescent="0.2">
      <c r="B20" s="7" t="s">
        <v>11</v>
      </c>
      <c r="C20" s="13">
        <f>C19/C11</f>
        <v>1.2025819197730386E-2</v>
      </c>
    </row>
    <row r="21" spans="2:3" ht="18.75" customHeight="1" x14ac:dyDescent="0.2">
      <c r="B21" s="7" t="s">
        <v>12</v>
      </c>
      <c r="C21" s="8">
        <f>0.02*C11</f>
        <v>58450.359747648879</v>
      </c>
    </row>
    <row r="22" spans="2:3" ht="18.75" customHeight="1" x14ac:dyDescent="0.2">
      <c r="B22" s="7" t="s">
        <v>13</v>
      </c>
      <c r="C22" s="8">
        <f>MIN(C21,MAX(C19,0))</f>
        <v>35145.672918376164</v>
      </c>
    </row>
    <row r="24" spans="2:3" ht="26.25" customHeight="1" x14ac:dyDescent="0.2">
      <c r="B24" s="14" t="str">
        <f>IFERROR(IF(C19&gt;0,"Rozdíl je kladný. Klient uhradí účelně vynaložené náklady.","Rozdíl není kladný. Mimořádná splátka je zdarma.") &amp;  IF(C19&gt;0,IF(C20&gt;2%,CHAR(10) &amp; "Bude uplatněn limit ve výši 2 % z mimořádné splátky.",CHAR(10) &amp; "Limit 2 % z mimořádné splátky nebude uplatněn."),"") &amp;  IF(C22&gt;0,CHAR(10) &amp; "Klient uhradí " &amp; TEXT(C22,"# ##0 Kč") &amp; ".","") &amp; IF(C17&gt;C22,CHAR(10) &amp; "Úspora pro klienta bude činit " &amp; TEXT(C17-C22,"# ##0 Kč") &amp; ".",CHAR(10) &amp; "Náklady budou větší než úspora. Mimořádná splátka se klientovi nevyplatí."),"Chyba...")</f>
        <v>Rozdíl je kladný. Klient uhradí účelně vynaložené náklady.
Limit 2 % z mimořádné splátky nebude uplatněn.
Klient uhradí 35 146 Kč.
Náklady budou větší než úspora. Mimořádná splátka se klientovi nevyplatí.</v>
      </c>
      <c r="C24" s="15"/>
    </row>
    <row r="25" spans="2:3" ht="26.25" customHeight="1" x14ac:dyDescent="0.2">
      <c r="B25" s="16"/>
      <c r="C25" s="17"/>
    </row>
    <row r="26" spans="2:3" ht="18.75" customHeight="1" x14ac:dyDescent="0.2">
      <c r="B26" s="16"/>
      <c r="C26" s="17"/>
    </row>
    <row r="27" spans="2:3" ht="18.75" customHeight="1" x14ac:dyDescent="0.2">
      <c r="B27" s="16"/>
      <c r="C27" s="17"/>
    </row>
    <row r="28" spans="2:3" ht="18.75" customHeight="1" x14ac:dyDescent="0.2">
      <c r="B28" s="18"/>
      <c r="C28" s="19"/>
    </row>
    <row r="30" spans="2:3" ht="18.75" customHeight="1" x14ac:dyDescent="0.2">
      <c r="B30" s="20" t="s">
        <v>18</v>
      </c>
      <c r="C30" s="20"/>
    </row>
    <row r="31" spans="2:3" ht="18.75" customHeight="1" x14ac:dyDescent="0.2">
      <c r="B31" s="20"/>
      <c r="C31" s="20"/>
    </row>
    <row r="32" spans="2:3" ht="18.75" customHeight="1" x14ac:dyDescent="0.2">
      <c r="B32" s="20"/>
      <c r="C32" s="20"/>
    </row>
  </sheetData>
  <sheetProtection sheet="1" objects="1" scenarios="1"/>
  <mergeCells count="2">
    <mergeCell ref="B24:C28"/>
    <mergeCell ref="B30:C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Eim</dc:creator>
  <cp:lastModifiedBy>david.eim</cp:lastModifiedBy>
  <dcterms:created xsi:type="dcterms:W3CDTF">2022-09-01T12:27:26Z</dcterms:created>
  <dcterms:modified xsi:type="dcterms:W3CDTF">2023-06-22T09:21:14Z</dcterms:modified>
</cp:coreProperties>
</file>